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mbinations" sheetId="1" r:id="rId3"/>
  </sheets>
  <definedNames/>
  <calcPr/>
</workbook>
</file>

<file path=xl/sharedStrings.xml><?xml version="1.0" encoding="utf-8"?>
<sst xmlns="http://schemas.openxmlformats.org/spreadsheetml/2006/main" count="76" uniqueCount="65">
  <si>
    <t>Total combinations in a deck of cards is 52 factorial</t>
  </si>
  <si>
    <t xml:space="preserve">52! = </t>
  </si>
  <si>
    <t>combinations</t>
  </si>
  <si>
    <t>Description</t>
  </si>
  <si>
    <t>Scientific Notation</t>
  </si>
  <si>
    <t>Decimal Notation</t>
  </si>
  <si>
    <t>Units</t>
  </si>
  <si>
    <t>Source</t>
  </si>
  <si>
    <t>Continuous shuffling, once per second</t>
  </si>
  <si>
    <t>Shuffles per second</t>
  </si>
  <si>
    <t>Shuffles / second</t>
  </si>
  <si>
    <t>Shuffles per year</t>
  </si>
  <si>
    <t>Shuffles / year</t>
  </si>
  <si>
    <t>Walk from San Francisco to New York and back at the rate of one step per year</t>
  </si>
  <si>
    <t>Steps per year</t>
  </si>
  <si>
    <t>Step / year</t>
  </si>
  <si>
    <t>Meters per step</t>
  </si>
  <si>
    <t>m / step</t>
  </si>
  <si>
    <t>Distance, SF to NY</t>
  </si>
  <si>
    <t>km</t>
  </si>
  <si>
    <t>Round-trip distance</t>
  </si>
  <si>
    <t>Years for round trip</t>
  </si>
  <si>
    <t>years / round trip</t>
  </si>
  <si>
    <t>Shuffles per round trip SF to NY</t>
  </si>
  <si>
    <t>shuffles / round trip</t>
  </si>
  <si>
    <t>Empty and fill the world's oceans at the rate of one-drop-per-slow-walk-round-trip SF to NY (9.342 million years per drop)</t>
  </si>
  <si>
    <t>Drop of water</t>
  </si>
  <si>
    <t>mL</t>
  </si>
  <si>
    <t>https://www.quora.com</t>
  </si>
  <si>
    <t>L</t>
  </si>
  <si>
    <t>Volume of all oceans</t>
  </si>
  <si>
    <t>km^3</t>
  </si>
  <si>
    <t>https://www.livescience.com</t>
  </si>
  <si>
    <t>m^3</t>
  </si>
  <si>
    <t>l</t>
  </si>
  <si>
    <t>Number of drops to empty</t>
  </si>
  <si>
    <t>drops</t>
  </si>
  <si>
    <t>Number of drops to empty and fill</t>
  </si>
  <si>
    <t>Shuffles per empty &amp; fill of oceans</t>
  </si>
  <si>
    <t>Shuffles / empty &amp; fill</t>
  </si>
  <si>
    <t>Type every letter of every book ever written, emptying and filling the worlds oceans for each and every letter.</t>
  </si>
  <si>
    <t>Average number of words in a book</t>
  </si>
  <si>
    <t>words</t>
  </si>
  <si>
    <t>Google</t>
  </si>
  <si>
    <t>Average number of letters in a word</t>
  </si>
  <si>
    <t>letters</t>
  </si>
  <si>
    <t>Total number of books ever written</t>
  </si>
  <si>
    <t>books</t>
  </si>
  <si>
    <t>Total number of letters</t>
  </si>
  <si>
    <t>Shuffles completed</t>
  </si>
  <si>
    <t>Shuffles</t>
  </si>
  <si>
    <t>Are we there yet?</t>
  </si>
  <si>
    <t>Percent of possible deck combinations found</t>
  </si>
  <si>
    <t>percentage of possible decks so far achieved</t>
  </si>
  <si>
    <t>You still have to…….</t>
  </si>
  <si>
    <t>Number of times you have to repeat ENTIRE process to find all possible combinations of a 52 card deck</t>
  </si>
  <si>
    <t xml:space="preserve">   (87.8 trillion times)</t>
  </si>
  <si>
    <t>Time required to fill 1st pint glass at 1 drop per 9.342 million years</t>
  </si>
  <si>
    <t>Pint glass volume</t>
  </si>
  <si>
    <t>Number of drops in a pint glass</t>
  </si>
  <si>
    <t>Number of years to fill a pint glass</t>
  </si>
  <si>
    <t>years</t>
  </si>
  <si>
    <t>(88 billion years)</t>
  </si>
  <si>
    <t>Age of the Universe</t>
  </si>
  <si>
    <t>(13.8 billion years)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</si>
</sst>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0E+00"/>
    <numFmt numFmtId="165" formatCode="0.00000"/>
    <numFmt numFmtId="166" formatCode="0.0"/>
    <numFmt numFmtId="167" formatCode="0.000000000000%"/>
    <numFmt numFmtId="168" formatCode="#,##0\ ;\(#,##0\)"/>
  </numFmts>
  <fonts count="9">
    <font>
      <sz val="10.0"/>
      <color rgb="FF000000"/>
      <name val="Arial"/>
    </font>
    <font>
      <b/>
      <sz val="12.0"/>
    </font>
    <font>
      <sz val="10.0"/>
      <name val="Arial"/>
    </font>
    <font>
      <sz val="8.0"/>
      <name val="Arial"/>
    </font>
    <font/>
    <font>
      <sz val="12.0"/>
    </font>
    <font>
      <b/>
      <sz val="10.0"/>
      <name val="Arial"/>
    </font>
    <font>
      <u/>
      <color rgb="FF0000FF"/>
    </font>
    <font>
      <b/>
    </font>
  </fonts>
  <fills count="2">
    <fill>
      <patternFill patternType="none"/>
    </fill>
    <fill>
      <patternFill patternType="lightGray"/>
    </fill>
  </fills>
  <borders count="10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1" xfId="0" applyAlignment="1" applyFont="1" applyNumberForma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3" numFmtId="3" xfId="0" applyAlignment="1" applyFont="1" applyNumberForma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4" numFmtId="0" xfId="0" applyBorder="1" applyFont="1"/>
    <xf borderId="2" fillId="0" fontId="5" numFmtId="0" xfId="0" applyAlignment="1" applyBorder="1" applyFont="1">
      <alignment readingOrder="0" shrinkToFit="0" vertical="center" wrapText="1"/>
    </xf>
    <xf borderId="3" fillId="0" fontId="4" numFmtId="0" xfId="0" applyBorder="1" applyFont="1"/>
    <xf borderId="0" fillId="0" fontId="2" numFmtId="164" xfId="0" applyAlignment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  <xf borderId="4" fillId="0" fontId="4" numFmtId="0" xfId="0" applyBorder="1" applyFont="1"/>
    <xf borderId="5" fillId="0" fontId="4" numFmtId="0" xfId="0" applyBorder="1" applyFont="1"/>
    <xf borderId="0" fillId="0" fontId="6" numFmtId="0" xfId="0" applyAlignment="1" applyFont="1">
      <alignment shrinkToFit="0" vertical="bottom" wrapText="0"/>
    </xf>
    <xf borderId="0" fillId="0" fontId="6" numFmtId="164" xfId="0" applyAlignment="1" applyFont="1" applyNumberFormat="1">
      <alignment shrinkToFit="0" vertical="bottom" wrapText="0"/>
    </xf>
    <xf borderId="0" fillId="0" fontId="6" numFmtId="3" xfId="0" applyAlignment="1" applyFont="1" applyNumberFormat="1">
      <alignment shrinkToFit="0" vertical="bottom" wrapText="0"/>
    </xf>
    <xf borderId="2" fillId="0" fontId="5" numFmtId="0" xfId="0" applyAlignment="1" applyBorder="1" applyFont="1">
      <alignment horizontal="left" readingOrder="0" shrinkToFit="0" vertical="center" wrapText="1"/>
    </xf>
    <xf borderId="6" fillId="0" fontId="4" numFmtId="0" xfId="0" applyBorder="1" applyFont="1"/>
    <xf borderId="7" fillId="0" fontId="4" numFmtId="0" xfId="0" applyBorder="1" applyFont="1"/>
    <xf borderId="0" fillId="0" fontId="6" numFmtId="0" xfId="0" applyAlignment="1" applyFont="1">
      <alignment readingOrder="0"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7" numFmtId="0" xfId="0" applyAlignment="1" applyFont="1">
      <alignment readingOrder="0"/>
    </xf>
    <xf borderId="0" fillId="0" fontId="6" numFmtId="1" xfId="0" applyAlignment="1" applyFont="1" applyNumberFormat="1">
      <alignment shrinkToFit="0" vertical="bottom" wrapText="0"/>
    </xf>
    <xf borderId="0" fillId="0" fontId="4" numFmtId="0" xfId="0" applyAlignment="1" applyFont="1">
      <alignment readingOrder="0"/>
    </xf>
    <xf borderId="0" fillId="0" fontId="2" numFmtId="166" xfId="0" applyAlignment="1" applyFont="1" applyNumberFormat="1">
      <alignment shrinkToFit="0" vertical="bottom" wrapText="0"/>
    </xf>
    <xf borderId="8" fillId="0" fontId="5" numFmtId="0" xfId="0" applyAlignment="1" applyBorder="1" applyFont="1">
      <alignment readingOrder="0" vertical="center"/>
    </xf>
    <xf borderId="9" fillId="0" fontId="4" numFmtId="0" xfId="0" applyBorder="1" applyFont="1"/>
    <xf borderId="0" fillId="0" fontId="8" numFmtId="0" xfId="0" applyAlignment="1" applyFont="1">
      <alignment readingOrder="0"/>
    </xf>
    <xf borderId="0" fillId="0" fontId="6" numFmtId="11" xfId="0" applyAlignment="1" applyFont="1" applyNumberFormat="1">
      <alignment shrinkToFit="0" vertical="bottom" wrapText="0"/>
    </xf>
    <xf borderId="0" fillId="0" fontId="6" numFmtId="167" xfId="0" applyAlignment="1" applyFont="1" applyNumberFormat="1">
      <alignment shrinkToFit="0" vertical="bottom" wrapText="0"/>
    </xf>
    <xf borderId="0" fillId="0" fontId="8" numFmtId="0" xfId="0" applyFont="1"/>
    <xf borderId="2" fillId="0" fontId="5" numFmtId="0" xfId="0" applyAlignment="1" applyBorder="1" applyFont="1">
      <alignment vertical="center"/>
    </xf>
    <xf borderId="0" fillId="0" fontId="8" numFmtId="0" xfId="0" applyAlignment="1" applyFont="1">
      <alignment readingOrder="0" shrinkToFit="0" wrapText="1"/>
    </xf>
    <xf borderId="1" fillId="0" fontId="8" numFmtId="0" xfId="0" applyAlignment="1" applyBorder="1" applyFont="1">
      <alignment readingOrder="0" shrinkToFit="0" wrapText="1"/>
    </xf>
    <xf borderId="1" fillId="0" fontId="2" numFmtId="164" xfId="0" applyAlignment="1" applyBorder="1" applyFont="1" applyNumberFormat="1">
      <alignment shrinkToFit="0" vertical="bottom" wrapText="0"/>
    </xf>
    <xf borderId="0" fillId="0" fontId="2" numFmtId="3" xfId="0" applyAlignment="1" applyFont="1" applyNumberFormat="1">
      <alignment shrinkToFit="0" vertical="bottom" wrapText="0"/>
    </xf>
    <xf borderId="0" fillId="0" fontId="2" numFmtId="168" xfId="0" applyAlignment="1" applyFont="1" applyNumberFormat="1">
      <alignment shrinkToFit="0" vertical="bottom" wrapText="0"/>
    </xf>
    <xf borderId="0" fillId="0" fontId="4" numFmtId="1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ora.com" TargetMode="External"/><Relationship Id="rId2" Type="http://schemas.openxmlformats.org/officeDocument/2006/relationships/hyperlink" Target="https://www.livescience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6.86"/>
    <col customWidth="1" min="3" max="3" width="51.29"/>
    <col customWidth="1" min="4" max="4" width="18.43"/>
    <col customWidth="1" min="5" max="5" width="66.43"/>
    <col customWidth="1" min="6" max="6" width="11.57"/>
    <col customWidth="1" min="7" max="7" width="9.0"/>
    <col customWidth="1" min="8" max="8" width="11.57"/>
    <col customWidth="1" min="9" max="24" width="10.0"/>
  </cols>
  <sheetData>
    <row r="1" ht="12.75" customHeight="1"/>
    <row r="2" ht="12.75" customHeight="1">
      <c r="B2" s="1" t="s">
        <v>0</v>
      </c>
      <c r="C2" s="2"/>
    </row>
    <row r="3" ht="12.75" customHeight="1">
      <c r="B3" s="3"/>
      <c r="C3" s="2"/>
    </row>
    <row r="4" ht="12.75" customHeight="1">
      <c r="B4" s="3" t="s">
        <v>1</v>
      </c>
      <c r="C4" s="2">
        <f>FACT(52)</f>
        <v>8.06582E+67</v>
      </c>
      <c r="D4" t="s">
        <v>2</v>
      </c>
      <c r="E4" s="4">
        <f>C4</f>
        <v>8.06582E+67</v>
      </c>
    </row>
    <row r="5" ht="12.75" customHeight="1">
      <c r="B5" s="3"/>
      <c r="C5" s="2"/>
    </row>
    <row r="6" ht="12.75" customHeight="1">
      <c r="B6" s="3"/>
      <c r="C6" s="2"/>
    </row>
    <row r="7" ht="12.75" customHeight="1">
      <c r="A7" s="5"/>
      <c r="B7" s="5"/>
      <c r="C7" s="5" t="s">
        <v>3</v>
      </c>
      <c r="D7" s="5" t="s">
        <v>4</v>
      </c>
      <c r="E7" s="5" t="s">
        <v>5</v>
      </c>
      <c r="F7" s="5" t="s">
        <v>6</v>
      </c>
      <c r="G7" s="6"/>
      <c r="H7" s="6" t="s">
        <v>7</v>
      </c>
      <c r="I7" s="6"/>
    </row>
    <row r="8" ht="12.75" customHeight="1">
      <c r="A8" s="7" t="s">
        <v>8</v>
      </c>
      <c r="B8" s="8"/>
      <c r="C8" t="s">
        <v>9</v>
      </c>
      <c r="D8" s="9">
        <v>1.0</v>
      </c>
      <c r="E8" s="10">
        <f t="shared" ref="E8:E9" si="1">D8</f>
        <v>1</v>
      </c>
      <c r="F8" t="s">
        <v>10</v>
      </c>
    </row>
    <row r="9" ht="18.0" customHeight="1">
      <c r="A9" s="11"/>
      <c r="B9" s="12"/>
      <c r="C9" s="13" t="s">
        <v>11</v>
      </c>
      <c r="D9" s="14">
        <f>D8*60*60*24*365.25</f>
        <v>31557600</v>
      </c>
      <c r="E9" s="15">
        <f t="shared" si="1"/>
        <v>31557600</v>
      </c>
      <c r="F9" s="13" t="s">
        <v>12</v>
      </c>
    </row>
    <row r="10" ht="12.75" customHeight="1">
      <c r="D10" s="9"/>
    </row>
    <row r="11" ht="12.75" customHeight="1">
      <c r="A11" s="16" t="s">
        <v>13</v>
      </c>
      <c r="B11" s="8"/>
      <c r="C11" t="s">
        <v>14</v>
      </c>
      <c r="D11" s="9">
        <v>1.0</v>
      </c>
      <c r="E11" s="10">
        <f t="shared" ref="E11:E16" si="2">D11</f>
        <v>1</v>
      </c>
      <c r="F11" t="s">
        <v>15</v>
      </c>
    </row>
    <row r="12" ht="12.75" customHeight="1">
      <c r="A12" s="17"/>
      <c r="B12" s="18"/>
      <c r="C12" t="s">
        <v>16</v>
      </c>
      <c r="D12" s="9">
        <v>1.0</v>
      </c>
      <c r="E12" s="10">
        <f t="shared" si="2"/>
        <v>1</v>
      </c>
      <c r="F12" t="s">
        <v>17</v>
      </c>
    </row>
    <row r="13" ht="12.75" customHeight="1">
      <c r="A13" s="17"/>
      <c r="B13" s="18"/>
      <c r="C13" t="s">
        <v>18</v>
      </c>
      <c r="D13" s="9">
        <v>4671.0</v>
      </c>
      <c r="E13" s="10">
        <f t="shared" si="2"/>
        <v>4671</v>
      </c>
      <c r="F13" t="s">
        <v>19</v>
      </c>
    </row>
    <row r="14" ht="12.75" customHeight="1">
      <c r="A14" s="17"/>
      <c r="B14" s="18"/>
      <c r="C14" t="s">
        <v>20</v>
      </c>
      <c r="D14" s="9">
        <f>D13*2</f>
        <v>9342</v>
      </c>
      <c r="E14" s="10">
        <f t="shared" si="2"/>
        <v>9342</v>
      </c>
      <c r="F14" t="s">
        <v>19</v>
      </c>
    </row>
    <row r="15" ht="12.75" customHeight="1">
      <c r="A15" s="17"/>
      <c r="B15" s="18"/>
      <c r="C15" t="s">
        <v>21</v>
      </c>
      <c r="D15" s="9">
        <f>D14*1000/(D12*D11)</f>
        <v>9342000</v>
      </c>
      <c r="E15" s="10">
        <f t="shared" si="2"/>
        <v>9342000</v>
      </c>
      <c r="F15" t="s">
        <v>22</v>
      </c>
    </row>
    <row r="16" ht="12.75" customHeight="1">
      <c r="A16" s="11"/>
      <c r="B16" s="12"/>
      <c r="C16" s="19" t="s">
        <v>23</v>
      </c>
      <c r="D16" s="14">
        <f>D9*D15</f>
        <v>294811099200000</v>
      </c>
      <c r="E16" s="15">
        <f t="shared" si="2"/>
        <v>294811099200000</v>
      </c>
      <c r="F16" s="13" t="s">
        <v>24</v>
      </c>
    </row>
    <row r="17" ht="12.75" customHeight="1">
      <c r="D17" s="9"/>
      <c r="E17" s="10"/>
    </row>
    <row r="18" ht="12.75" customHeight="1">
      <c r="A18" s="7" t="s">
        <v>25</v>
      </c>
      <c r="B18" s="8"/>
      <c r="C18" t="s">
        <v>26</v>
      </c>
      <c r="D18" s="9">
        <v>0.05</v>
      </c>
      <c r="E18" s="20">
        <f t="shared" ref="E18:E25" si="3">D18</f>
        <v>0.05</v>
      </c>
      <c r="F18" t="s">
        <v>27</v>
      </c>
      <c r="H18" s="21" t="s">
        <v>28</v>
      </c>
    </row>
    <row r="19" ht="12.75" customHeight="1">
      <c r="A19" s="17"/>
      <c r="B19" s="18"/>
      <c r="C19" t="s">
        <v>26</v>
      </c>
      <c r="D19" s="9">
        <f>D18/1000</f>
        <v>0.00005</v>
      </c>
      <c r="E19" s="20">
        <f t="shared" si="3"/>
        <v>0.00005</v>
      </c>
      <c r="F19" t="s">
        <v>29</v>
      </c>
    </row>
    <row r="20" ht="12.75" customHeight="1">
      <c r="A20" s="17"/>
      <c r="B20" s="18"/>
      <c r="C20" t="s">
        <v>30</v>
      </c>
      <c r="D20" s="9">
        <v>1.332E9</v>
      </c>
      <c r="E20" s="10">
        <f t="shared" si="3"/>
        <v>1332000000</v>
      </c>
      <c r="F20" t="s">
        <v>31</v>
      </c>
      <c r="G20" s="21" t="s">
        <v>32</v>
      </c>
    </row>
    <row r="21" ht="12.75" customHeight="1">
      <c r="A21" s="17"/>
      <c r="B21" s="18"/>
      <c r="C21" t="s">
        <v>30</v>
      </c>
      <c r="D21" s="9">
        <f>D20*(1000^3)</f>
        <v>1.332E+18</v>
      </c>
      <c r="E21" s="10">
        <f t="shared" si="3"/>
        <v>1.332E+18</v>
      </c>
      <c r="F21" t="s">
        <v>33</v>
      </c>
    </row>
    <row r="22" ht="12.75" customHeight="1">
      <c r="A22" s="17"/>
      <c r="B22" s="18"/>
      <c r="C22" t="s">
        <v>30</v>
      </c>
      <c r="D22" s="9">
        <f>D21*1000</f>
        <v>1.332E+21</v>
      </c>
      <c r="E22" s="10">
        <f t="shared" si="3"/>
        <v>1.332E+21</v>
      </c>
      <c r="F22" t="s">
        <v>34</v>
      </c>
    </row>
    <row r="23" ht="12.75" customHeight="1">
      <c r="A23" s="17"/>
      <c r="B23" s="18"/>
      <c r="C23" t="s">
        <v>35</v>
      </c>
      <c r="D23" s="9">
        <f>D22/D19</f>
        <v>2.664E+25</v>
      </c>
      <c r="E23" s="10">
        <f t="shared" si="3"/>
        <v>2.664E+25</v>
      </c>
      <c r="F23" t="s">
        <v>36</v>
      </c>
    </row>
    <row r="24" ht="12.75" customHeight="1">
      <c r="A24" s="17"/>
      <c r="B24" s="18"/>
      <c r="C24" t="s">
        <v>37</v>
      </c>
      <c r="D24" s="9">
        <f>D23*2</f>
        <v>5.328E+25</v>
      </c>
      <c r="E24" s="10">
        <f t="shared" si="3"/>
        <v>5.328E+25</v>
      </c>
      <c r="F24" t="s">
        <v>36</v>
      </c>
    </row>
    <row r="25" ht="12.75" customHeight="1">
      <c r="A25" s="11"/>
      <c r="B25" s="12"/>
      <c r="C25" s="13" t="s">
        <v>38</v>
      </c>
      <c r="D25" s="14">
        <f>D16*D24</f>
        <v>1.57075E+40</v>
      </c>
      <c r="E25" s="15">
        <f t="shared" si="3"/>
        <v>1.57075E+40</v>
      </c>
      <c r="F25" s="13" t="s">
        <v>39</v>
      </c>
    </row>
    <row r="26" ht="11.25" customHeight="1">
      <c r="D26" s="9"/>
      <c r="E26" s="22"/>
    </row>
    <row r="27" ht="12.75" customHeight="1">
      <c r="A27" s="7" t="s">
        <v>40</v>
      </c>
      <c r="B27" s="8"/>
      <c r="C27" t="s">
        <v>41</v>
      </c>
      <c r="D27" s="9">
        <v>100000.0</v>
      </c>
      <c r="E27" s="10">
        <f t="shared" ref="E27:E33" si="4">D27</f>
        <v>100000</v>
      </c>
      <c r="F27" s="23" t="s">
        <v>42</v>
      </c>
      <c r="H27" t="s">
        <v>43</v>
      </c>
    </row>
    <row r="28" ht="15.75" customHeight="1">
      <c r="A28" s="17"/>
      <c r="B28" s="18"/>
      <c r="C28" t="s">
        <v>44</v>
      </c>
      <c r="D28" s="9">
        <v>4.5</v>
      </c>
      <c r="E28" s="24">
        <f t="shared" si="4"/>
        <v>4.5</v>
      </c>
      <c r="F28" s="23" t="s">
        <v>45</v>
      </c>
      <c r="H28" t="s">
        <v>43</v>
      </c>
    </row>
    <row r="29" ht="18.0" customHeight="1">
      <c r="A29" s="17"/>
      <c r="B29" s="18"/>
      <c r="C29" t="s">
        <v>46</v>
      </c>
      <c r="D29" s="9">
        <v>1.3E8</v>
      </c>
      <c r="E29" s="10">
        <f t="shared" si="4"/>
        <v>130000000</v>
      </c>
      <c r="F29" s="23" t="s">
        <v>47</v>
      </c>
      <c r="H29" t="s">
        <v>43</v>
      </c>
    </row>
    <row r="30" ht="15.75" customHeight="1">
      <c r="A30" s="17"/>
      <c r="B30" s="18"/>
      <c r="C30" t="s">
        <v>48</v>
      </c>
      <c r="D30" s="9">
        <f>D27*D28*D29</f>
        <v>58500000000000</v>
      </c>
      <c r="E30" s="10">
        <f t="shared" si="4"/>
        <v>58500000000000</v>
      </c>
      <c r="F30" s="23" t="s">
        <v>45</v>
      </c>
    </row>
    <row r="31" ht="15.75" customHeight="1">
      <c r="A31" s="11"/>
      <c r="B31" s="12"/>
      <c r="C31" s="13" t="s">
        <v>49</v>
      </c>
      <c r="D31" s="14">
        <f>D25*D30</f>
        <v>9.18891E+53</v>
      </c>
      <c r="E31" s="15">
        <f t="shared" si="4"/>
        <v>9.18891E+53</v>
      </c>
      <c r="F31" s="13" t="s">
        <v>50</v>
      </c>
    </row>
    <row r="32" ht="12.75" customHeight="1">
      <c r="D32" s="9"/>
      <c r="E32" s="15" t="str">
        <f t="shared" si="4"/>
        <v/>
      </c>
    </row>
    <row r="33" ht="18.0" customHeight="1">
      <c r="A33" s="25" t="s">
        <v>51</v>
      </c>
      <c r="B33" s="26"/>
      <c r="C33" s="27" t="s">
        <v>52</v>
      </c>
      <c r="D33" s="28">
        <f>9.189E+53/8.07E+67*100</f>
        <v>0</v>
      </c>
      <c r="E33" s="29">
        <f t="shared" si="4"/>
        <v>0</v>
      </c>
      <c r="F33" s="27" t="s">
        <v>53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ht="12.75" customHeight="1">
      <c r="D34" s="9"/>
    </row>
    <row r="35" ht="12.75" customHeight="1">
      <c r="A35" s="31" t="s">
        <v>54</v>
      </c>
      <c r="B35" s="8"/>
      <c r="C35" s="32" t="s">
        <v>55</v>
      </c>
      <c r="D35" s="14">
        <f>C4/D31</f>
        <v>87777757176569</v>
      </c>
      <c r="E35" s="15">
        <f>D35</f>
        <v>87777757176569</v>
      </c>
      <c r="F35" s="30" t="s">
        <v>56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ht="12.75" customHeight="1">
      <c r="A36" s="11"/>
      <c r="B36" s="12"/>
      <c r="D36" s="9"/>
    </row>
    <row r="37" ht="12.75" customHeight="1">
      <c r="A37" s="6"/>
      <c r="B37" s="6"/>
      <c r="C37" s="33"/>
      <c r="D37" s="34"/>
      <c r="E37" s="6"/>
      <c r="F37" s="6"/>
      <c r="G37" s="6"/>
      <c r="H37" s="6"/>
      <c r="I37" s="6"/>
    </row>
    <row r="38" ht="12.75" customHeight="1"/>
    <row r="39" ht="12.75" customHeight="1">
      <c r="A39" s="7" t="s">
        <v>57</v>
      </c>
      <c r="B39" s="8"/>
      <c r="C39" t="s">
        <v>58</v>
      </c>
      <c r="D39" s="9">
        <v>473.0</v>
      </c>
      <c r="E39" s="10">
        <f t="shared" ref="E39:E42" si="5">D39</f>
        <v>473</v>
      </c>
      <c r="F39" t="s">
        <v>27</v>
      </c>
    </row>
    <row r="40" ht="12.75" customHeight="1">
      <c r="A40" s="17"/>
      <c r="B40" s="18"/>
      <c r="C40" t="s">
        <v>59</v>
      </c>
      <c r="D40" s="9">
        <f>D39/D18</f>
        <v>9460</v>
      </c>
      <c r="E40" s="10">
        <f t="shared" si="5"/>
        <v>9460</v>
      </c>
      <c r="F40" t="s">
        <v>36</v>
      </c>
    </row>
    <row r="41" ht="12.75" customHeight="1">
      <c r="A41" s="17"/>
      <c r="B41" s="18"/>
      <c r="C41" t="s">
        <v>60</v>
      </c>
      <c r="D41" s="9">
        <f>D40*D15</f>
        <v>88375320000</v>
      </c>
      <c r="E41" s="35">
        <f t="shared" si="5"/>
        <v>88375320000</v>
      </c>
      <c r="F41" s="36" t="s">
        <v>61</v>
      </c>
      <c r="G41" t="s">
        <v>62</v>
      </c>
    </row>
    <row r="42" ht="12.75" customHeight="1">
      <c r="A42" s="11"/>
      <c r="B42" s="12"/>
      <c r="C42" s="23" t="s">
        <v>63</v>
      </c>
      <c r="D42" s="37">
        <v>1.3772E10</v>
      </c>
      <c r="E42" s="35">
        <f t="shared" si="5"/>
        <v>13772000000</v>
      </c>
      <c r="F42" s="23" t="s">
        <v>61</v>
      </c>
      <c r="G42" s="23" t="s">
        <v>64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8">
    <mergeCell ref="A8:B9"/>
    <mergeCell ref="A11:B16"/>
    <mergeCell ref="A18:B25"/>
    <mergeCell ref="A27:B31"/>
    <mergeCell ref="C35:C36"/>
    <mergeCell ref="A35:B36"/>
    <mergeCell ref="A39:B42"/>
    <mergeCell ref="A33:B33"/>
  </mergeCells>
  <hyperlinks>
    <hyperlink r:id="rId1" ref="H18"/>
    <hyperlink r:id="rId2" ref="G20"/>
  </hyperlinks>
  <printOptions/>
  <pageMargins bottom="0.75" footer="0.0" header="0.0" left="0.25" right="0.25" top="0.75"/>
  <pageSetup scale="69" orientation="landscape"/>
  <headerFooter>
    <oddHeader>&amp;C&amp;A</oddHeader>
    <oddFooter>&amp;CPage &amp;P</oddFooter>
  </headerFooter>
  <drawing r:id="rId3"/>
</worksheet>
</file>